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9440" windowHeight="9300"/>
  </bookViews>
  <sheets>
    <sheet name="9 класс" sheetId="6" r:id="rId1"/>
  </sheets>
  <calcPr calcId="145621"/>
</workbook>
</file>

<file path=xl/calcChain.xml><?xml version="1.0" encoding="utf-8"?>
<calcChain xmlns="http://schemas.openxmlformats.org/spreadsheetml/2006/main">
  <c r="G53" i="6" l="1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5" i="6"/>
  <c r="H35" i="6" s="1"/>
  <c r="G36" i="6"/>
  <c r="H36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5" i="6"/>
  <c r="H25" i="6" s="1"/>
  <c r="G27" i="6"/>
  <c r="H27" i="6" s="1"/>
  <c r="G26" i="6"/>
  <c r="H26" i="6" s="1"/>
  <c r="G24" i="6"/>
  <c r="H24" i="6" s="1"/>
  <c r="G23" i="6"/>
  <c r="H23" i="6" s="1"/>
  <c r="G22" i="6"/>
  <c r="H22" i="6" s="1"/>
  <c r="G21" i="6"/>
  <c r="H21" i="6" s="1"/>
  <c r="H20" i="6"/>
  <c r="G19" i="6"/>
  <c r="H19" i="6" s="1"/>
  <c r="G18" i="6"/>
  <c r="H18" i="6" s="1"/>
  <c r="G17" i="6"/>
  <c r="H17" i="6" s="1"/>
  <c r="G15" i="6"/>
  <c r="H15" i="6" s="1"/>
  <c r="G14" i="6"/>
  <c r="H14" i="6" s="1"/>
  <c r="G16" i="6"/>
  <c r="H16" i="6" s="1"/>
  <c r="G13" i="6"/>
  <c r="H13" i="6" s="1"/>
  <c r="H12" i="6"/>
  <c r="G11" i="6"/>
  <c r="H11" i="6" s="1"/>
  <c r="H10" i="6"/>
  <c r="G9" i="6"/>
  <c r="H9" i="6" s="1"/>
  <c r="G8" i="6"/>
  <c r="H8" i="6" s="1"/>
  <c r="G7" i="6"/>
  <c r="H7" i="6" s="1"/>
  <c r="H6" i="6"/>
  <c r="H5" i="6"/>
  <c r="H4" i="6"/>
  <c r="H3" i="6"/>
  <c r="H2" i="6"/>
</calcChain>
</file>

<file path=xl/sharedStrings.xml><?xml version="1.0" encoding="utf-8"?>
<sst xmlns="http://schemas.openxmlformats.org/spreadsheetml/2006/main" count="187" uniqueCount="160">
  <si>
    <t>Чувашская республика - Чувашия</t>
  </si>
  <si>
    <t>Ярославская область</t>
  </si>
  <si>
    <t>Волгоградская область</t>
  </si>
  <si>
    <t>Иркутская область</t>
  </si>
  <si>
    <t xml:space="preserve">Республика Адыгея </t>
  </si>
  <si>
    <t>Республика Башкортостан</t>
  </si>
  <si>
    <t>Ростовская область</t>
  </si>
  <si>
    <t xml:space="preserve">Санкт-Петербург </t>
  </si>
  <si>
    <t>Свердловская область</t>
  </si>
  <si>
    <t>Ставропольский край</t>
  </si>
  <si>
    <t>Тамбовская область</t>
  </si>
  <si>
    <t>Тюменская область</t>
  </si>
  <si>
    <t>Москва</t>
  </si>
  <si>
    <t>№ п/п</t>
  </si>
  <si>
    <t>Курская область</t>
  </si>
  <si>
    <t>Орловская область</t>
  </si>
  <si>
    <t>Пермский край</t>
  </si>
  <si>
    <t>Республика Карелия</t>
  </si>
  <si>
    <t>Республика Татарстан (Татарстан)</t>
  </si>
  <si>
    <t>Тульская область</t>
  </si>
  <si>
    <t>Архангельская область</t>
  </si>
  <si>
    <t>Воронежская область</t>
  </si>
  <si>
    <t>Калининградская область</t>
  </si>
  <si>
    <t>Московская область</t>
  </si>
  <si>
    <t>Челябинская область</t>
  </si>
  <si>
    <t>ХМАО-Югра</t>
  </si>
  <si>
    <t>092501</t>
  </si>
  <si>
    <t>092502</t>
  </si>
  <si>
    <t>092503</t>
  </si>
  <si>
    <t>092504</t>
  </si>
  <si>
    <t>092505</t>
  </si>
  <si>
    <t>092506</t>
  </si>
  <si>
    <t>092507</t>
  </si>
  <si>
    <t>092508</t>
  </si>
  <si>
    <t>092509</t>
  </si>
  <si>
    <t>092510</t>
  </si>
  <si>
    <t>092511</t>
  </si>
  <si>
    <t>092512</t>
  </si>
  <si>
    <t>092513</t>
  </si>
  <si>
    <t>092552</t>
  </si>
  <si>
    <t>092551</t>
  </si>
  <si>
    <t>092550</t>
  </si>
  <si>
    <t>092549</t>
  </si>
  <si>
    <t>092548</t>
  </si>
  <si>
    <t>092547</t>
  </si>
  <si>
    <t>092546</t>
  </si>
  <si>
    <t>092545</t>
  </si>
  <si>
    <t>092544</t>
  </si>
  <si>
    <t>092543</t>
  </si>
  <si>
    <t>092542</t>
  </si>
  <si>
    <t>092541</t>
  </si>
  <si>
    <t>092540</t>
  </si>
  <si>
    <t>092539</t>
  </si>
  <si>
    <t>092538</t>
  </si>
  <si>
    <t>092537</t>
  </si>
  <si>
    <t>092536</t>
  </si>
  <si>
    <t>092535</t>
  </si>
  <si>
    <t>092534</t>
  </si>
  <si>
    <t>092533</t>
  </si>
  <si>
    <t>092532</t>
  </si>
  <si>
    <t>092531</t>
  </si>
  <si>
    <t>092530</t>
  </si>
  <si>
    <t>092529</t>
  </si>
  <si>
    <t>092528</t>
  </si>
  <si>
    <t>092527</t>
  </si>
  <si>
    <t>092526</t>
  </si>
  <si>
    <t>092525</t>
  </si>
  <si>
    <t>092524</t>
  </si>
  <si>
    <t>092523</t>
  </si>
  <si>
    <t>092522</t>
  </si>
  <si>
    <t>092521</t>
  </si>
  <si>
    <t>092520</t>
  </si>
  <si>
    <t>092519</t>
  </si>
  <si>
    <t>092518</t>
  </si>
  <si>
    <t>092517</t>
  </si>
  <si>
    <t>092516</t>
  </si>
  <si>
    <t>092515</t>
  </si>
  <si>
    <t>092514</t>
  </si>
  <si>
    <t>Теоретический тур (2-ой тур)</t>
  </si>
  <si>
    <t>Творческий тур (1-ый тур)</t>
  </si>
  <si>
    <t>Общий балл</t>
  </si>
  <si>
    <t>Шифр</t>
  </si>
  <si>
    <t>Регион</t>
  </si>
  <si>
    <t>ФИО</t>
  </si>
  <si>
    <t>Кузнецова Вероника Вадимовна</t>
  </si>
  <si>
    <t>Арутюнян Юлия Ивановна</t>
  </si>
  <si>
    <t>Бартош Наталья Юрьевна</t>
  </si>
  <si>
    <t>Воверис Наталия Михайловна</t>
  </si>
  <si>
    <t>Гвоздев Алексей Борисович</t>
  </si>
  <si>
    <t>Жиркова Галина Петровна</t>
  </si>
  <si>
    <t>Закржевский Александр Геннадьевич</t>
  </si>
  <si>
    <t>Кислицына Анна Николаевна</t>
  </si>
  <si>
    <t>Кузнецова Анна Игоревна</t>
  </si>
  <si>
    <t>Неверова Ирина Альфредовна</t>
  </si>
  <si>
    <t>Остапенко Дарья Игоревна</t>
  </si>
  <si>
    <t>Попова Мария Константиновна</t>
  </si>
  <si>
    <t>Романова Наталья Юрьевна</t>
  </si>
  <si>
    <t>Симаков Виктор Сергеевич</t>
  </si>
  <si>
    <t>Соболева Надежда Владимировна</t>
  </si>
  <si>
    <t>Струкова Татьяна Георгиевна</t>
  </si>
  <si>
    <t>Фоминова Мария Анатольевна</t>
  </si>
  <si>
    <t>Цейтлина Марина Владимировна</t>
  </si>
  <si>
    <t xml:space="preserve">Шевердяев Антон Владимирович </t>
  </si>
  <si>
    <t>Секретарь :</t>
  </si>
  <si>
    <t>Мишкинь Анна Леонидовна</t>
  </si>
  <si>
    <t>Черноземова Елена Николаевна</t>
  </si>
  <si>
    <t>Председатель жюри:</t>
  </si>
  <si>
    <t>Класс</t>
  </si>
  <si>
    <t>Кувшинов Д. Л.</t>
  </si>
  <si>
    <t>Смирнова Д. В.</t>
  </si>
  <si>
    <t>Сенаторова А. В.</t>
  </si>
  <si>
    <t>Горшкова С. Н.</t>
  </si>
  <si>
    <t>Парфенова С. В.</t>
  </si>
  <si>
    <t>Агеев А.С.</t>
  </si>
  <si>
    <t>Саратова Д. А.</t>
  </si>
  <si>
    <t>Крылов А. А.</t>
  </si>
  <si>
    <t>Шабан М. Р.</t>
  </si>
  <si>
    <t>Гречанникова  В. И.</t>
  </si>
  <si>
    <t>Баженов И. С.</t>
  </si>
  <si>
    <t>Никитенко Ю. В.</t>
  </si>
  <si>
    <t>Ромаданова А. К.</t>
  </si>
  <si>
    <t>Кахидзе Р. З.</t>
  </si>
  <si>
    <t>Саввин А. А.</t>
  </si>
  <si>
    <t>Махонина К. В.</t>
  </si>
  <si>
    <t>Илюнина Д. В.</t>
  </si>
  <si>
    <t>Левашова Л. Е.</t>
  </si>
  <si>
    <t>Милюкова И. А.</t>
  </si>
  <si>
    <t>Поршнева И. С.</t>
  </si>
  <si>
    <t>Белоусова А. А.</t>
  </si>
  <si>
    <t>Бондаренко К. Н.</t>
  </si>
  <si>
    <t>Дудина А. Я.</t>
  </si>
  <si>
    <t>Халиуллина Л. Д.</t>
  </si>
  <si>
    <t>Петрачкова А. О.</t>
  </si>
  <si>
    <t>Бойцова Ю. В.</t>
  </si>
  <si>
    <t>Ефремова С. Н.</t>
  </si>
  <si>
    <t>Карпенко Н. О.</t>
  </si>
  <si>
    <t>Щепетина А. В.</t>
  </si>
  <si>
    <t>Гресова А. Р.</t>
  </si>
  <si>
    <t>Никушина А. А.</t>
  </si>
  <si>
    <t>Савинова Е. Д.</t>
  </si>
  <si>
    <t>Ревина Д. А.</t>
  </si>
  <si>
    <t>Приходько П. А.</t>
  </si>
  <si>
    <t>Любочко Е. С.</t>
  </si>
  <si>
    <t>Солодская Я. Г.</t>
  </si>
  <si>
    <t>Бояршинова П. Е.</t>
  </si>
  <si>
    <t>Макеева Т. В.</t>
  </si>
  <si>
    <t>Кирова Е. Е.</t>
  </si>
  <si>
    <t>Бикмуллина З. Р.</t>
  </si>
  <si>
    <t>Леонидова Т. А.</t>
  </si>
  <si>
    <t>Панаева М. А.</t>
  </si>
  <si>
    <t>Коростелкина А. Ю.</t>
  </si>
  <si>
    <t>Панова Д. А.</t>
  </si>
  <si>
    <t>Левченко И. В.</t>
  </si>
  <si>
    <t>Юрий И. А.</t>
  </si>
  <si>
    <t>Васильева А. А.</t>
  </si>
  <si>
    <t>Левитина К. С.</t>
  </si>
  <si>
    <t>Бахтина  М. И.</t>
  </si>
  <si>
    <t>Федотов М. А.</t>
  </si>
  <si>
    <t>Михайлова А. А.</t>
  </si>
  <si>
    <t>Чулкова Д.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</si>
</sst>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B9" sqref="B9"/>
    </sheetView>
  </sheetViews>
  <sheetFormatPr defaultRowHeight="15" x14ac:dyDescent="0.25"/>
  <cols>
    <col min="2" max="2" width="40.85546875" customWidth="1"/>
    <col min="3" max="3" width="21.28515625" customWidth="1"/>
    <col min="4" max="4" width="9.140625" style="5" customWidth="1"/>
    <col min="5" max="5" width="9.140625" style="5"/>
    <col min="6" max="6" width="13.85546875" style="9" customWidth="1"/>
    <col min="7" max="7" width="15.42578125" style="8" customWidth="1"/>
    <col min="8" max="8" width="11.140625" style="9" customWidth="1"/>
  </cols>
  <sheetData>
    <row r="1" spans="1:8" ht="30" x14ac:dyDescent="0.25">
      <c r="A1" s="11" t="s">
        <v>13</v>
      </c>
      <c r="B1" s="11" t="s">
        <v>83</v>
      </c>
      <c r="C1" s="11" t="s">
        <v>82</v>
      </c>
      <c r="D1" s="11" t="s">
        <v>107</v>
      </c>
      <c r="E1" s="11" t="s">
        <v>81</v>
      </c>
      <c r="F1" s="12" t="s">
        <v>79</v>
      </c>
      <c r="G1" s="12" t="s">
        <v>78</v>
      </c>
      <c r="H1" s="13" t="s">
        <v>80</v>
      </c>
    </row>
    <row r="2" spans="1:8" x14ac:dyDescent="0.25">
      <c r="A2" s="22">
        <v>1</v>
      </c>
      <c r="B2" s="1" t="s">
        <v>108</v>
      </c>
      <c r="C2" s="1" t="s">
        <v>23</v>
      </c>
      <c r="D2" s="23">
        <v>9</v>
      </c>
      <c r="E2" s="4" t="s">
        <v>31</v>
      </c>
      <c r="F2" s="10">
        <v>222</v>
      </c>
      <c r="G2" s="7">
        <v>375</v>
      </c>
      <c r="H2" s="14">
        <f t="shared" ref="H2:H33" si="0">F2+G2</f>
        <v>597</v>
      </c>
    </row>
    <row r="3" spans="1:8" x14ac:dyDescent="0.25">
      <c r="A3" s="22">
        <v>2</v>
      </c>
      <c r="B3" s="1" t="s">
        <v>109</v>
      </c>
      <c r="C3" s="2" t="s">
        <v>7</v>
      </c>
      <c r="D3" s="23">
        <v>9</v>
      </c>
      <c r="E3" s="4" t="s">
        <v>39</v>
      </c>
      <c r="F3" s="10">
        <v>176</v>
      </c>
      <c r="G3" s="7">
        <v>379</v>
      </c>
      <c r="H3" s="14">
        <f t="shared" si="0"/>
        <v>555</v>
      </c>
    </row>
    <row r="4" spans="1:8" x14ac:dyDescent="0.25">
      <c r="A4" s="22">
        <v>3</v>
      </c>
      <c r="B4" s="1" t="s">
        <v>110</v>
      </c>
      <c r="C4" s="2" t="s">
        <v>10</v>
      </c>
      <c r="D4" s="23">
        <v>9</v>
      </c>
      <c r="E4" s="4" t="s">
        <v>74</v>
      </c>
      <c r="F4" s="10">
        <v>182</v>
      </c>
      <c r="G4" s="7">
        <v>343</v>
      </c>
      <c r="H4" s="14">
        <f t="shared" si="0"/>
        <v>525</v>
      </c>
    </row>
    <row r="5" spans="1:8" x14ac:dyDescent="0.25">
      <c r="A5" s="22">
        <v>4</v>
      </c>
      <c r="B5" s="1" t="s">
        <v>111</v>
      </c>
      <c r="C5" s="1" t="s">
        <v>11</v>
      </c>
      <c r="D5" s="23">
        <v>9</v>
      </c>
      <c r="E5" s="4" t="s">
        <v>76</v>
      </c>
      <c r="F5" s="10">
        <v>154</v>
      </c>
      <c r="G5" s="7">
        <v>359</v>
      </c>
      <c r="H5" s="14">
        <f t="shared" si="0"/>
        <v>513</v>
      </c>
    </row>
    <row r="6" spans="1:8" x14ac:dyDescent="0.25">
      <c r="A6" s="22">
        <v>5</v>
      </c>
      <c r="B6" s="1" t="s">
        <v>112</v>
      </c>
      <c r="C6" s="2" t="s">
        <v>7</v>
      </c>
      <c r="D6" s="23">
        <v>9</v>
      </c>
      <c r="E6" s="4" t="s">
        <v>67</v>
      </c>
      <c r="F6" s="10">
        <v>158</v>
      </c>
      <c r="G6" s="7">
        <v>349</v>
      </c>
      <c r="H6" s="14">
        <f t="shared" si="0"/>
        <v>507</v>
      </c>
    </row>
    <row r="7" spans="1:8" x14ac:dyDescent="0.25">
      <c r="A7" s="22">
        <v>6</v>
      </c>
      <c r="B7" s="1" t="s">
        <v>113</v>
      </c>
      <c r="C7" s="1" t="s">
        <v>12</v>
      </c>
      <c r="D7" s="23">
        <v>9</v>
      </c>
      <c r="E7" s="4" t="s">
        <v>29</v>
      </c>
      <c r="F7" s="10">
        <v>182</v>
      </c>
      <c r="G7" s="7">
        <f>61+24+42+4+43+24+62+64</f>
        <v>324</v>
      </c>
      <c r="H7" s="14">
        <f t="shared" si="0"/>
        <v>506</v>
      </c>
    </row>
    <row r="8" spans="1:8" x14ac:dyDescent="0.25">
      <c r="A8" s="22">
        <v>7</v>
      </c>
      <c r="B8" s="1" t="s">
        <v>159</v>
      </c>
      <c r="C8" s="1" t="s">
        <v>1</v>
      </c>
      <c r="D8" s="23">
        <v>9</v>
      </c>
      <c r="E8" s="4" t="s">
        <v>50</v>
      </c>
      <c r="F8" s="10">
        <v>166</v>
      </c>
      <c r="G8" s="7">
        <f>68+28+42+6+59+32+31+70</f>
        <v>336</v>
      </c>
      <c r="H8" s="14">
        <f t="shared" si="0"/>
        <v>502</v>
      </c>
    </row>
    <row r="9" spans="1:8" x14ac:dyDescent="0.25">
      <c r="A9" s="22">
        <v>8</v>
      </c>
      <c r="B9" s="1" t="s">
        <v>158</v>
      </c>
      <c r="C9" s="2" t="s">
        <v>7</v>
      </c>
      <c r="D9" s="23">
        <v>9</v>
      </c>
      <c r="E9" s="4" t="s">
        <v>41</v>
      </c>
      <c r="F9" s="10">
        <v>156</v>
      </c>
      <c r="G9" s="7">
        <f>58+44+36+10+70+32+37+52</f>
        <v>339</v>
      </c>
      <c r="H9" s="14">
        <f t="shared" si="0"/>
        <v>495</v>
      </c>
    </row>
    <row r="10" spans="1:8" x14ac:dyDescent="0.25">
      <c r="A10" s="22">
        <v>9</v>
      </c>
      <c r="B10" s="1" t="s">
        <v>157</v>
      </c>
      <c r="C10" s="2" t="s">
        <v>9</v>
      </c>
      <c r="D10" s="24">
        <v>8</v>
      </c>
      <c r="E10" s="4" t="s">
        <v>53</v>
      </c>
      <c r="F10" s="10">
        <v>152</v>
      </c>
      <c r="G10" s="7">
        <v>341</v>
      </c>
      <c r="H10" s="14">
        <f t="shared" si="0"/>
        <v>493</v>
      </c>
    </row>
    <row r="11" spans="1:8" ht="30" x14ac:dyDescent="0.25">
      <c r="A11" s="22">
        <v>10</v>
      </c>
      <c r="B11" s="1" t="s">
        <v>156</v>
      </c>
      <c r="C11" s="1" t="s">
        <v>20</v>
      </c>
      <c r="D11" s="23">
        <v>9</v>
      </c>
      <c r="E11" s="4" t="s">
        <v>26</v>
      </c>
      <c r="F11" s="10">
        <v>192</v>
      </c>
      <c r="G11" s="7">
        <f>71+12+26+6+43+20+45+71</f>
        <v>294</v>
      </c>
      <c r="H11" s="14">
        <f t="shared" si="0"/>
        <v>486</v>
      </c>
    </row>
    <row r="12" spans="1:8" x14ac:dyDescent="0.25">
      <c r="A12" s="22">
        <v>11</v>
      </c>
      <c r="B12" s="1" t="s">
        <v>155</v>
      </c>
      <c r="C12" s="2" t="s">
        <v>7</v>
      </c>
      <c r="D12" s="23">
        <v>9</v>
      </c>
      <c r="E12" s="4" t="s">
        <v>68</v>
      </c>
      <c r="F12" s="10">
        <v>119</v>
      </c>
      <c r="G12" s="7">
        <v>365</v>
      </c>
      <c r="H12" s="14">
        <f t="shared" si="0"/>
        <v>484</v>
      </c>
    </row>
    <row r="13" spans="1:8" ht="30" x14ac:dyDescent="0.25">
      <c r="A13" s="22">
        <v>12</v>
      </c>
      <c r="B13" s="1" t="s">
        <v>154</v>
      </c>
      <c r="C13" s="1" t="s">
        <v>0</v>
      </c>
      <c r="D13" s="23">
        <v>9</v>
      </c>
      <c r="E13" s="4" t="s">
        <v>65</v>
      </c>
      <c r="F13" s="10">
        <v>172</v>
      </c>
      <c r="G13" s="7">
        <f>49+16+34+4+67+22+34+82</f>
        <v>308</v>
      </c>
      <c r="H13" s="14">
        <f t="shared" si="0"/>
        <v>480</v>
      </c>
    </row>
    <row r="14" spans="1:8" ht="30" x14ac:dyDescent="0.25">
      <c r="A14" s="22">
        <v>13</v>
      </c>
      <c r="B14" s="1" t="s">
        <v>153</v>
      </c>
      <c r="C14" s="1" t="s">
        <v>22</v>
      </c>
      <c r="D14" s="23">
        <v>9</v>
      </c>
      <c r="E14" s="4" t="s">
        <v>49</v>
      </c>
      <c r="F14" s="10">
        <v>133</v>
      </c>
      <c r="G14" s="7">
        <f>48+40+28+6+80+28+65+42</f>
        <v>337</v>
      </c>
      <c r="H14" s="14">
        <f t="shared" si="0"/>
        <v>470</v>
      </c>
    </row>
    <row r="15" spans="1:8" x14ac:dyDescent="0.25">
      <c r="A15" s="22">
        <v>14</v>
      </c>
      <c r="B15" s="2" t="s">
        <v>152</v>
      </c>
      <c r="C15" s="2" t="s">
        <v>3</v>
      </c>
      <c r="D15" s="23">
        <v>9</v>
      </c>
      <c r="E15" s="4" t="s">
        <v>62</v>
      </c>
      <c r="F15" s="10">
        <v>149</v>
      </c>
      <c r="G15" s="7">
        <f>54+34+30+10+54+20+48+70</f>
        <v>320</v>
      </c>
      <c r="H15" s="14">
        <f t="shared" si="0"/>
        <v>469</v>
      </c>
    </row>
    <row r="16" spans="1:8" x14ac:dyDescent="0.25">
      <c r="A16" s="22">
        <v>15</v>
      </c>
      <c r="B16" s="1" t="s">
        <v>151</v>
      </c>
      <c r="C16" s="1" t="s">
        <v>21</v>
      </c>
      <c r="D16" s="23">
        <v>9</v>
      </c>
      <c r="E16" s="4" t="s">
        <v>37</v>
      </c>
      <c r="F16" s="10">
        <v>180</v>
      </c>
      <c r="G16" s="7">
        <f>61+12+32+4+70+24+12+72</f>
        <v>287</v>
      </c>
      <c r="H16" s="14">
        <f t="shared" si="0"/>
        <v>467</v>
      </c>
    </row>
    <row r="17" spans="1:8" x14ac:dyDescent="0.25">
      <c r="A17" s="22">
        <v>16</v>
      </c>
      <c r="B17" s="1" t="s">
        <v>150</v>
      </c>
      <c r="C17" s="1" t="s">
        <v>24</v>
      </c>
      <c r="D17" s="23">
        <v>9</v>
      </c>
      <c r="E17" s="4" t="s">
        <v>30</v>
      </c>
      <c r="F17" s="10">
        <v>128</v>
      </c>
      <c r="G17" s="7">
        <f>59+36+26+6+58+28+49+76</f>
        <v>338</v>
      </c>
      <c r="H17" s="14">
        <f t="shared" si="0"/>
        <v>466</v>
      </c>
    </row>
    <row r="18" spans="1:8" ht="30" x14ac:dyDescent="0.25">
      <c r="A18" s="22">
        <v>17</v>
      </c>
      <c r="B18" s="2" t="s">
        <v>149</v>
      </c>
      <c r="C18" s="2" t="s">
        <v>5</v>
      </c>
      <c r="D18" s="23">
        <v>9</v>
      </c>
      <c r="E18" s="4" t="s">
        <v>59</v>
      </c>
      <c r="F18" s="10">
        <v>154</v>
      </c>
      <c r="G18" s="7">
        <f>58+38+30+10+31+24+29+80</f>
        <v>300</v>
      </c>
      <c r="H18" s="14">
        <f t="shared" si="0"/>
        <v>454</v>
      </c>
    </row>
    <row r="19" spans="1:8" x14ac:dyDescent="0.25">
      <c r="A19" s="22">
        <v>18</v>
      </c>
      <c r="B19" s="1" t="s">
        <v>148</v>
      </c>
      <c r="C19" s="1" t="s">
        <v>16</v>
      </c>
      <c r="D19" s="23">
        <v>9</v>
      </c>
      <c r="E19" s="4" t="s">
        <v>52</v>
      </c>
      <c r="F19" s="10">
        <v>198</v>
      </c>
      <c r="G19" s="7">
        <f>51+18+42+10+26+24+40+36</f>
        <v>247</v>
      </c>
      <c r="H19" s="14">
        <f t="shared" si="0"/>
        <v>445</v>
      </c>
    </row>
    <row r="20" spans="1:8" ht="45" x14ac:dyDescent="0.25">
      <c r="A20" s="22">
        <v>19</v>
      </c>
      <c r="B20" s="1" t="s">
        <v>147</v>
      </c>
      <c r="C20" s="1" t="s">
        <v>18</v>
      </c>
      <c r="D20" s="23">
        <v>9</v>
      </c>
      <c r="E20" s="4" t="s">
        <v>55</v>
      </c>
      <c r="F20" s="10">
        <v>98</v>
      </c>
      <c r="G20" s="7">
        <v>345</v>
      </c>
      <c r="H20" s="14">
        <f t="shared" si="0"/>
        <v>443</v>
      </c>
    </row>
    <row r="21" spans="1:8" ht="30" x14ac:dyDescent="0.25">
      <c r="A21" s="22">
        <v>20</v>
      </c>
      <c r="B21" s="1" t="s">
        <v>146</v>
      </c>
      <c r="C21" s="2" t="s">
        <v>8</v>
      </c>
      <c r="D21" s="23">
        <v>9</v>
      </c>
      <c r="E21" s="4" t="s">
        <v>27</v>
      </c>
      <c r="F21" s="10">
        <v>146</v>
      </c>
      <c r="G21" s="7">
        <f>58+26+32+2+71+26+7+70</f>
        <v>292</v>
      </c>
      <c r="H21" s="14">
        <f t="shared" si="0"/>
        <v>438</v>
      </c>
    </row>
    <row r="22" spans="1:8" ht="30" x14ac:dyDescent="0.25">
      <c r="A22" s="22">
        <v>21</v>
      </c>
      <c r="B22" s="1" t="s">
        <v>145</v>
      </c>
      <c r="C22" s="2" t="s">
        <v>8</v>
      </c>
      <c r="D22" s="23">
        <v>9</v>
      </c>
      <c r="E22" s="4" t="s">
        <v>54</v>
      </c>
      <c r="F22" s="10">
        <v>126</v>
      </c>
      <c r="G22" s="7">
        <f>66+28+24+4+48+28+49+64</f>
        <v>311</v>
      </c>
      <c r="H22" s="14">
        <f t="shared" si="0"/>
        <v>437</v>
      </c>
    </row>
    <row r="23" spans="1:8" x14ac:dyDescent="0.25">
      <c r="A23" s="22">
        <v>22</v>
      </c>
      <c r="B23" s="1" t="s">
        <v>144</v>
      </c>
      <c r="C23" s="1" t="s">
        <v>24</v>
      </c>
      <c r="D23" s="23">
        <v>9</v>
      </c>
      <c r="E23" s="4" t="s">
        <v>28</v>
      </c>
      <c r="F23" s="10">
        <v>154</v>
      </c>
      <c r="G23" s="7">
        <f>68+20+18+10+34+32+36+60</f>
        <v>278</v>
      </c>
      <c r="H23" s="14">
        <f t="shared" si="0"/>
        <v>432</v>
      </c>
    </row>
    <row r="24" spans="1:8" x14ac:dyDescent="0.25">
      <c r="A24" s="22">
        <v>23</v>
      </c>
      <c r="B24" s="1" t="s">
        <v>143</v>
      </c>
      <c r="C24" s="6" t="s">
        <v>25</v>
      </c>
      <c r="D24" s="23">
        <v>9</v>
      </c>
      <c r="E24" s="4" t="s">
        <v>36</v>
      </c>
      <c r="F24" s="10">
        <v>134</v>
      </c>
      <c r="G24" s="7">
        <f>57+16+22+2+49+32+45+73</f>
        <v>296</v>
      </c>
      <c r="H24" s="14">
        <f t="shared" si="0"/>
        <v>430</v>
      </c>
    </row>
    <row r="25" spans="1:8" x14ac:dyDescent="0.25">
      <c r="A25" s="22">
        <v>24</v>
      </c>
      <c r="B25" s="1" t="s">
        <v>142</v>
      </c>
      <c r="C25" s="2" t="s">
        <v>6</v>
      </c>
      <c r="D25" s="23">
        <v>9</v>
      </c>
      <c r="E25" s="4" t="s">
        <v>58</v>
      </c>
      <c r="F25" s="10">
        <v>137</v>
      </c>
      <c r="G25" s="7">
        <f>52+30+32+2+43+20+43+58</f>
        <v>280</v>
      </c>
      <c r="H25" s="14">
        <f t="shared" si="0"/>
        <v>417</v>
      </c>
    </row>
    <row r="26" spans="1:8" x14ac:dyDescent="0.25">
      <c r="A26" s="22">
        <v>25</v>
      </c>
      <c r="B26" s="1" t="s">
        <v>141</v>
      </c>
      <c r="C26" s="1" t="s">
        <v>24</v>
      </c>
      <c r="D26" s="23">
        <v>9</v>
      </c>
      <c r="E26" s="4" t="s">
        <v>64</v>
      </c>
      <c r="F26" s="10">
        <v>158</v>
      </c>
      <c r="G26" s="7">
        <f>49+34+26+4+28+32+22+64</f>
        <v>259</v>
      </c>
      <c r="H26" s="14">
        <f t="shared" si="0"/>
        <v>417</v>
      </c>
    </row>
    <row r="27" spans="1:8" x14ac:dyDescent="0.25">
      <c r="A27" s="22">
        <v>26</v>
      </c>
      <c r="B27" s="1" t="s">
        <v>140</v>
      </c>
      <c r="C27" s="2" t="s">
        <v>6</v>
      </c>
      <c r="D27" s="23">
        <v>9</v>
      </c>
      <c r="E27" s="4" t="s">
        <v>56</v>
      </c>
      <c r="F27" s="10">
        <v>126</v>
      </c>
      <c r="G27" s="7">
        <f>53+24+36+10+62+22+34+50</f>
        <v>291</v>
      </c>
      <c r="H27" s="14">
        <f t="shared" si="0"/>
        <v>417</v>
      </c>
    </row>
    <row r="28" spans="1:8" x14ac:dyDescent="0.25">
      <c r="A28" s="22">
        <v>27</v>
      </c>
      <c r="B28" s="1" t="s">
        <v>139</v>
      </c>
      <c r="C28" s="1" t="s">
        <v>12</v>
      </c>
      <c r="D28" s="23">
        <v>9</v>
      </c>
      <c r="E28" s="4" t="s">
        <v>72</v>
      </c>
      <c r="F28" s="10">
        <v>152</v>
      </c>
      <c r="G28" s="7">
        <f>49+30+34+4+29+30+38+50</f>
        <v>264</v>
      </c>
      <c r="H28" s="14">
        <f t="shared" si="0"/>
        <v>416</v>
      </c>
    </row>
    <row r="29" spans="1:8" x14ac:dyDescent="0.25">
      <c r="A29" s="22">
        <v>28</v>
      </c>
      <c r="B29" s="1" t="s">
        <v>138</v>
      </c>
      <c r="C29" s="1" t="s">
        <v>19</v>
      </c>
      <c r="D29" s="23">
        <v>9</v>
      </c>
      <c r="E29" s="4" t="s">
        <v>48</v>
      </c>
      <c r="F29" s="10">
        <v>146</v>
      </c>
      <c r="G29" s="7">
        <f>60+32+28+2+44+26+17+60</f>
        <v>269</v>
      </c>
      <c r="H29" s="14">
        <f t="shared" si="0"/>
        <v>415</v>
      </c>
    </row>
    <row r="30" spans="1:8" x14ac:dyDescent="0.25">
      <c r="A30" s="22">
        <v>29</v>
      </c>
      <c r="B30" s="1" t="s">
        <v>137</v>
      </c>
      <c r="C30" s="2" t="s">
        <v>9</v>
      </c>
      <c r="D30" s="23">
        <v>9</v>
      </c>
      <c r="E30" s="4" t="s">
        <v>63</v>
      </c>
      <c r="F30" s="10">
        <v>146</v>
      </c>
      <c r="G30" s="7">
        <f>47+17+36+4+30+30+29+66</f>
        <v>259</v>
      </c>
      <c r="H30" s="14">
        <f t="shared" si="0"/>
        <v>405</v>
      </c>
    </row>
    <row r="31" spans="1:8" x14ac:dyDescent="0.25">
      <c r="A31" s="22">
        <v>30</v>
      </c>
      <c r="B31" s="1" t="s">
        <v>136</v>
      </c>
      <c r="C31" s="1" t="s">
        <v>23</v>
      </c>
      <c r="D31" s="23">
        <v>9</v>
      </c>
      <c r="E31" s="4" t="s">
        <v>43</v>
      </c>
      <c r="F31" s="10">
        <v>145</v>
      </c>
      <c r="G31" s="7">
        <f>58+6+22+10+46+24+30+61</f>
        <v>257</v>
      </c>
      <c r="H31" s="14">
        <f t="shared" si="0"/>
        <v>402</v>
      </c>
    </row>
    <row r="32" spans="1:8" x14ac:dyDescent="0.25">
      <c r="A32" s="22">
        <v>31</v>
      </c>
      <c r="B32" s="1" t="s">
        <v>135</v>
      </c>
      <c r="C32" s="2" t="s">
        <v>14</v>
      </c>
      <c r="D32" s="23">
        <v>9</v>
      </c>
      <c r="E32" s="4" t="s">
        <v>51</v>
      </c>
      <c r="F32" s="10">
        <v>124</v>
      </c>
      <c r="G32" s="7">
        <f>44+18+24+2+52+30+42+64</f>
        <v>276</v>
      </c>
      <c r="H32" s="14">
        <f t="shared" si="0"/>
        <v>400</v>
      </c>
    </row>
    <row r="33" spans="1:8" x14ac:dyDescent="0.25">
      <c r="A33" s="22">
        <v>32</v>
      </c>
      <c r="B33" s="1" t="s">
        <v>134</v>
      </c>
      <c r="C33" s="6" t="s">
        <v>25</v>
      </c>
      <c r="D33" s="23">
        <v>9</v>
      </c>
      <c r="E33" s="4" t="s">
        <v>46</v>
      </c>
      <c r="F33" s="10">
        <v>128</v>
      </c>
      <c r="G33" s="7">
        <f>53+29+30+6+46+24+27+56</f>
        <v>271</v>
      </c>
      <c r="H33" s="14">
        <f t="shared" si="0"/>
        <v>399</v>
      </c>
    </row>
    <row r="34" spans="1:8" x14ac:dyDescent="0.25">
      <c r="A34" s="22">
        <v>33</v>
      </c>
      <c r="B34" s="1" t="s">
        <v>133</v>
      </c>
      <c r="C34" s="1" t="s">
        <v>17</v>
      </c>
      <c r="D34" s="23">
        <v>9</v>
      </c>
      <c r="E34" s="4" t="s">
        <v>75</v>
      </c>
      <c r="F34" s="10">
        <v>122</v>
      </c>
      <c r="G34" s="7">
        <f>64+30+32+10+28+32+19+60</f>
        <v>275</v>
      </c>
      <c r="H34" s="14">
        <f t="shared" ref="H34:H53" si="1">F34+G34</f>
        <v>397</v>
      </c>
    </row>
    <row r="35" spans="1:8" x14ac:dyDescent="0.25">
      <c r="A35" s="22">
        <v>34</v>
      </c>
      <c r="B35" s="1" t="s">
        <v>132</v>
      </c>
      <c r="C35" s="6" t="s">
        <v>3</v>
      </c>
      <c r="D35" s="23">
        <v>9</v>
      </c>
      <c r="E35" s="4" t="s">
        <v>71</v>
      </c>
      <c r="F35" s="10">
        <v>154</v>
      </c>
      <c r="G35" s="7">
        <f>53+6+36+10+14+34+25+64</f>
        <v>242</v>
      </c>
      <c r="H35" s="14">
        <f t="shared" si="1"/>
        <v>396</v>
      </c>
    </row>
    <row r="36" spans="1:8" x14ac:dyDescent="0.25">
      <c r="A36" s="22">
        <v>35</v>
      </c>
      <c r="B36" s="1" t="s">
        <v>131</v>
      </c>
      <c r="C36" s="1" t="s">
        <v>24</v>
      </c>
      <c r="D36" s="23">
        <v>9</v>
      </c>
      <c r="E36" s="4" t="s">
        <v>35</v>
      </c>
      <c r="F36" s="10">
        <v>142</v>
      </c>
      <c r="G36" s="7">
        <f>60+26+16+10+22+36+19+65</f>
        <v>254</v>
      </c>
      <c r="H36" s="14">
        <f t="shared" si="1"/>
        <v>396</v>
      </c>
    </row>
    <row r="37" spans="1:8" ht="30" x14ac:dyDescent="0.25">
      <c r="A37" s="22">
        <v>36</v>
      </c>
      <c r="B37" s="1" t="s">
        <v>130</v>
      </c>
      <c r="C37" s="2" t="s">
        <v>8</v>
      </c>
      <c r="D37" s="23">
        <v>9</v>
      </c>
      <c r="E37" s="4" t="s">
        <v>45</v>
      </c>
      <c r="F37" s="10">
        <v>128</v>
      </c>
      <c r="G37" s="7">
        <f>60+24+36+10+17+22+34+58</f>
        <v>261</v>
      </c>
      <c r="H37" s="14">
        <f t="shared" si="1"/>
        <v>389</v>
      </c>
    </row>
    <row r="38" spans="1:8" x14ac:dyDescent="0.25">
      <c r="A38" s="22">
        <v>37</v>
      </c>
      <c r="B38" s="1" t="s">
        <v>129</v>
      </c>
      <c r="C38" s="1" t="s">
        <v>24</v>
      </c>
      <c r="D38" s="23">
        <v>9</v>
      </c>
      <c r="E38" s="4" t="s">
        <v>73</v>
      </c>
      <c r="F38" s="10">
        <v>108</v>
      </c>
      <c r="G38" s="7">
        <f>59+24+34+4+51+18+24+60</f>
        <v>274</v>
      </c>
      <c r="H38" s="14">
        <f t="shared" si="1"/>
        <v>382</v>
      </c>
    </row>
    <row r="39" spans="1:8" ht="30" x14ac:dyDescent="0.25">
      <c r="A39" s="22">
        <v>38</v>
      </c>
      <c r="B39" s="1" t="s">
        <v>128</v>
      </c>
      <c r="C39" s="1" t="s">
        <v>2</v>
      </c>
      <c r="D39" s="23">
        <v>9</v>
      </c>
      <c r="E39" s="4" t="s">
        <v>42</v>
      </c>
      <c r="F39" s="10">
        <v>66</v>
      </c>
      <c r="G39" s="7">
        <f>80+12+22+10+88+20+46+32</f>
        <v>310</v>
      </c>
      <c r="H39" s="14">
        <f t="shared" si="1"/>
        <v>376</v>
      </c>
    </row>
    <row r="40" spans="1:8" x14ac:dyDescent="0.25">
      <c r="A40" s="22">
        <v>39</v>
      </c>
      <c r="B40" s="1" t="s">
        <v>127</v>
      </c>
      <c r="C40" s="1" t="s">
        <v>11</v>
      </c>
      <c r="D40" s="23">
        <v>9</v>
      </c>
      <c r="E40" s="4" t="s">
        <v>70</v>
      </c>
      <c r="F40" s="10">
        <v>130</v>
      </c>
      <c r="G40" s="7">
        <f>62+14+36+6+24+22+37+44</f>
        <v>245</v>
      </c>
      <c r="H40" s="14">
        <f t="shared" si="1"/>
        <v>375</v>
      </c>
    </row>
    <row r="41" spans="1:8" x14ac:dyDescent="0.25">
      <c r="A41" s="22">
        <v>40</v>
      </c>
      <c r="B41" s="1" t="s">
        <v>126</v>
      </c>
      <c r="C41" s="2" t="s">
        <v>6</v>
      </c>
      <c r="D41" s="23">
        <v>9</v>
      </c>
      <c r="E41" s="4" t="s">
        <v>66</v>
      </c>
      <c r="F41" s="10">
        <v>120</v>
      </c>
      <c r="G41" s="7">
        <f>67+16+28+2+40+28+31+42</f>
        <v>254</v>
      </c>
      <c r="H41" s="14">
        <f t="shared" si="1"/>
        <v>374</v>
      </c>
    </row>
    <row r="42" spans="1:8" x14ac:dyDescent="0.25">
      <c r="A42" s="22">
        <v>41</v>
      </c>
      <c r="B42" s="1" t="s">
        <v>125</v>
      </c>
      <c r="C42" s="1" t="s">
        <v>11</v>
      </c>
      <c r="D42" s="23">
        <v>9</v>
      </c>
      <c r="E42" s="4" t="s">
        <v>69</v>
      </c>
      <c r="F42" s="10">
        <v>128</v>
      </c>
      <c r="G42" s="7">
        <f>53+0+37+4+28+30+31+48</f>
        <v>231</v>
      </c>
      <c r="H42" s="14">
        <f t="shared" si="1"/>
        <v>359</v>
      </c>
    </row>
    <row r="43" spans="1:8" x14ac:dyDescent="0.25">
      <c r="A43" s="22">
        <v>42</v>
      </c>
      <c r="B43" s="1" t="s">
        <v>124</v>
      </c>
      <c r="C43" s="1" t="s">
        <v>15</v>
      </c>
      <c r="D43" s="23">
        <v>9</v>
      </c>
      <c r="E43" s="4" t="s">
        <v>34</v>
      </c>
      <c r="F43" s="10">
        <v>108</v>
      </c>
      <c r="G43" s="7">
        <f>64+4+22+2+41+26+18+64</f>
        <v>241</v>
      </c>
      <c r="H43" s="14">
        <f t="shared" si="1"/>
        <v>349</v>
      </c>
    </row>
    <row r="44" spans="1:8" x14ac:dyDescent="0.25">
      <c r="A44" s="22">
        <v>43</v>
      </c>
      <c r="B44" s="1" t="s">
        <v>123</v>
      </c>
      <c r="C44" s="1" t="s">
        <v>12</v>
      </c>
      <c r="D44" s="23">
        <v>9</v>
      </c>
      <c r="E44" s="4" t="s">
        <v>44</v>
      </c>
      <c r="F44" s="10">
        <v>128</v>
      </c>
      <c r="G44" s="7">
        <f>52+18+30+10+8+32+16+50</f>
        <v>216</v>
      </c>
      <c r="H44" s="14">
        <f t="shared" si="1"/>
        <v>344</v>
      </c>
    </row>
    <row r="45" spans="1:8" x14ac:dyDescent="0.25">
      <c r="A45" s="22">
        <v>44</v>
      </c>
      <c r="B45" s="1" t="s">
        <v>122</v>
      </c>
      <c r="C45" s="1" t="s">
        <v>21</v>
      </c>
      <c r="D45" s="23">
        <v>9</v>
      </c>
      <c r="E45" s="4" t="s">
        <v>61</v>
      </c>
      <c r="F45" s="10">
        <v>94</v>
      </c>
      <c r="G45" s="7">
        <f>47+30+20+10+14+20+18+86</f>
        <v>245</v>
      </c>
      <c r="H45" s="14">
        <f t="shared" si="1"/>
        <v>339</v>
      </c>
    </row>
    <row r="46" spans="1:8" x14ac:dyDescent="0.25">
      <c r="A46" s="22">
        <v>45</v>
      </c>
      <c r="B46" s="1" t="s">
        <v>121</v>
      </c>
      <c r="C46" s="1" t="s">
        <v>21</v>
      </c>
      <c r="D46" s="23">
        <v>9</v>
      </c>
      <c r="E46" s="4" t="s">
        <v>77</v>
      </c>
      <c r="F46" s="10">
        <v>140</v>
      </c>
      <c r="G46" s="7">
        <f>44+16+12+10+19+20+25+52</f>
        <v>198</v>
      </c>
      <c r="H46" s="14">
        <f t="shared" si="1"/>
        <v>338</v>
      </c>
    </row>
    <row r="47" spans="1:8" x14ac:dyDescent="0.25">
      <c r="A47" s="22">
        <v>46</v>
      </c>
      <c r="B47" s="1" t="s">
        <v>120</v>
      </c>
      <c r="C47" s="6" t="s">
        <v>3</v>
      </c>
      <c r="D47" s="23">
        <v>9</v>
      </c>
      <c r="E47" s="4" t="s">
        <v>47</v>
      </c>
      <c r="F47" s="10">
        <v>119</v>
      </c>
      <c r="G47" s="7">
        <f>42+8+22+6+41+30+16+45</f>
        <v>210</v>
      </c>
      <c r="H47" s="14">
        <f t="shared" si="1"/>
        <v>329</v>
      </c>
    </row>
    <row r="48" spans="1:8" ht="30" x14ac:dyDescent="0.25">
      <c r="A48" s="22">
        <v>47</v>
      </c>
      <c r="B48" s="1" t="s">
        <v>119</v>
      </c>
      <c r="C48" s="2" t="s">
        <v>8</v>
      </c>
      <c r="D48" s="23">
        <v>9</v>
      </c>
      <c r="E48" s="4" t="s">
        <v>60</v>
      </c>
      <c r="F48" s="10">
        <v>60</v>
      </c>
      <c r="G48" s="7">
        <f>63+14+24+10+34+20+34+62</f>
        <v>261</v>
      </c>
      <c r="H48" s="14">
        <f t="shared" si="1"/>
        <v>321</v>
      </c>
    </row>
    <row r="49" spans="1:8" x14ac:dyDescent="0.25">
      <c r="A49" s="22">
        <v>48</v>
      </c>
      <c r="B49" s="1" t="s">
        <v>118</v>
      </c>
      <c r="C49" s="1" t="s">
        <v>11</v>
      </c>
      <c r="D49" s="23">
        <v>9</v>
      </c>
      <c r="E49" s="4" t="s">
        <v>57</v>
      </c>
      <c r="F49" s="10">
        <v>88</v>
      </c>
      <c r="G49" s="7">
        <f>45+16+32+4+36+20+20+58</f>
        <v>231</v>
      </c>
      <c r="H49" s="14">
        <f t="shared" si="1"/>
        <v>319</v>
      </c>
    </row>
    <row r="50" spans="1:8" x14ac:dyDescent="0.25">
      <c r="A50" s="22">
        <v>49</v>
      </c>
      <c r="B50" s="1" t="s">
        <v>117</v>
      </c>
      <c r="C50" s="1" t="s">
        <v>11</v>
      </c>
      <c r="D50" s="23">
        <v>9</v>
      </c>
      <c r="E50" s="4" t="s">
        <v>40</v>
      </c>
      <c r="F50" s="10">
        <v>109</v>
      </c>
      <c r="G50" s="7">
        <f>49+12+22+2+24+20+29+46</f>
        <v>204</v>
      </c>
      <c r="H50" s="14">
        <f t="shared" si="1"/>
        <v>313</v>
      </c>
    </row>
    <row r="51" spans="1:8" x14ac:dyDescent="0.25">
      <c r="A51" s="22">
        <v>50</v>
      </c>
      <c r="B51" s="2" t="s">
        <v>116</v>
      </c>
      <c r="C51" s="2" t="s">
        <v>4</v>
      </c>
      <c r="D51" s="23">
        <v>9</v>
      </c>
      <c r="E51" s="4" t="s">
        <v>32</v>
      </c>
      <c r="F51" s="10">
        <v>124</v>
      </c>
      <c r="G51" s="7">
        <f>51+2+16+2+10+24+11+39</f>
        <v>155</v>
      </c>
      <c r="H51" s="14">
        <f t="shared" si="1"/>
        <v>279</v>
      </c>
    </row>
    <row r="52" spans="1:8" x14ac:dyDescent="0.25">
      <c r="A52" s="22">
        <v>51</v>
      </c>
      <c r="B52" s="1" t="s">
        <v>115</v>
      </c>
      <c r="C52" s="1" t="s">
        <v>21</v>
      </c>
      <c r="D52" s="23">
        <v>9</v>
      </c>
      <c r="E52" s="4" t="s">
        <v>38</v>
      </c>
      <c r="F52" s="10">
        <v>86</v>
      </c>
      <c r="G52" s="7">
        <f>37+4+18+6+4+22+31+46</f>
        <v>168</v>
      </c>
      <c r="H52" s="14">
        <f t="shared" si="1"/>
        <v>254</v>
      </c>
    </row>
    <row r="53" spans="1:8" ht="30" x14ac:dyDescent="0.25">
      <c r="A53" s="22">
        <v>52</v>
      </c>
      <c r="B53" s="1" t="s">
        <v>114</v>
      </c>
      <c r="C53" s="2" t="s">
        <v>8</v>
      </c>
      <c r="D53" s="23">
        <v>9</v>
      </c>
      <c r="E53" s="4" t="s">
        <v>33</v>
      </c>
      <c r="F53" s="10">
        <v>51</v>
      </c>
      <c r="G53" s="7">
        <f>62+12+14+6+8+24+22+54</f>
        <v>202</v>
      </c>
      <c r="H53" s="14">
        <f t="shared" si="1"/>
        <v>253</v>
      </c>
    </row>
    <row r="56" spans="1:8" ht="24.95" customHeight="1" x14ac:dyDescent="0.25">
      <c r="B56" s="15" t="s">
        <v>84</v>
      </c>
      <c r="C56" s="20"/>
    </row>
    <row r="57" spans="1:8" ht="24.95" customHeight="1" x14ac:dyDescent="0.25">
      <c r="B57" s="15" t="s">
        <v>85</v>
      </c>
      <c r="C57" s="21"/>
    </row>
    <row r="58" spans="1:8" ht="24.95" customHeight="1" x14ac:dyDescent="0.25">
      <c r="B58" s="15" t="s">
        <v>86</v>
      </c>
      <c r="C58" s="21"/>
    </row>
    <row r="59" spans="1:8" ht="24.95" customHeight="1" x14ac:dyDescent="0.25">
      <c r="B59" s="15" t="s">
        <v>87</v>
      </c>
      <c r="C59" s="21"/>
    </row>
    <row r="60" spans="1:8" ht="24.95" customHeight="1" x14ac:dyDescent="0.25">
      <c r="B60" s="15" t="s">
        <v>88</v>
      </c>
      <c r="C60" s="21"/>
    </row>
    <row r="61" spans="1:8" ht="24.95" customHeight="1" x14ac:dyDescent="0.25">
      <c r="B61" s="15" t="s">
        <v>89</v>
      </c>
      <c r="C61" s="21"/>
    </row>
    <row r="62" spans="1:8" ht="24.95" customHeight="1" x14ac:dyDescent="0.25">
      <c r="B62" s="15" t="s">
        <v>90</v>
      </c>
      <c r="C62" s="21"/>
    </row>
    <row r="63" spans="1:8" ht="24.95" customHeight="1" x14ac:dyDescent="0.25">
      <c r="B63" s="15" t="s">
        <v>91</v>
      </c>
      <c r="C63" s="21"/>
    </row>
    <row r="64" spans="1:8" ht="24.95" customHeight="1" x14ac:dyDescent="0.25">
      <c r="B64" s="15" t="s">
        <v>92</v>
      </c>
      <c r="C64" s="21"/>
    </row>
    <row r="65" spans="2:3" ht="24.95" customHeight="1" x14ac:dyDescent="0.25">
      <c r="B65" s="15" t="s">
        <v>93</v>
      </c>
      <c r="C65" s="21"/>
    </row>
    <row r="66" spans="2:3" ht="24.95" customHeight="1" x14ac:dyDescent="0.25">
      <c r="B66" s="15" t="s">
        <v>94</v>
      </c>
      <c r="C66" s="21"/>
    </row>
    <row r="67" spans="2:3" ht="24.95" customHeight="1" x14ac:dyDescent="0.25">
      <c r="B67" s="15" t="s">
        <v>95</v>
      </c>
      <c r="C67" s="21"/>
    </row>
    <row r="68" spans="2:3" ht="24.95" customHeight="1" x14ac:dyDescent="0.25">
      <c r="B68" s="15" t="s">
        <v>96</v>
      </c>
      <c r="C68" s="21"/>
    </row>
    <row r="69" spans="2:3" ht="24.95" customHeight="1" x14ac:dyDescent="0.25">
      <c r="B69" s="15" t="s">
        <v>97</v>
      </c>
      <c r="C69" s="21"/>
    </row>
    <row r="70" spans="2:3" ht="24.95" customHeight="1" x14ac:dyDescent="0.25">
      <c r="B70" s="15" t="s">
        <v>98</v>
      </c>
      <c r="C70" s="21"/>
    </row>
    <row r="71" spans="2:3" ht="24.95" customHeight="1" x14ac:dyDescent="0.25">
      <c r="B71" s="15" t="s">
        <v>99</v>
      </c>
      <c r="C71" s="21"/>
    </row>
    <row r="72" spans="2:3" ht="24.95" customHeight="1" x14ac:dyDescent="0.25">
      <c r="B72" s="15" t="s">
        <v>100</v>
      </c>
      <c r="C72" s="21"/>
    </row>
    <row r="73" spans="2:3" ht="24.95" customHeight="1" x14ac:dyDescent="0.25">
      <c r="B73" s="15" t="s">
        <v>101</v>
      </c>
      <c r="C73" s="21"/>
    </row>
    <row r="74" spans="2:3" ht="24.95" customHeight="1" x14ac:dyDescent="0.25">
      <c r="B74" s="15" t="s">
        <v>102</v>
      </c>
      <c r="C74" s="21"/>
    </row>
    <row r="78" spans="2:3" x14ac:dyDescent="0.25">
      <c r="B78" s="3"/>
      <c r="C78" s="16" t="s">
        <v>106</v>
      </c>
    </row>
    <row r="79" spans="2:3" ht="15.75" x14ac:dyDescent="0.25">
      <c r="B79" s="19" t="s">
        <v>105</v>
      </c>
      <c r="C79" s="18"/>
    </row>
    <row r="80" spans="2:3" x14ac:dyDescent="0.25">
      <c r="B80" s="3"/>
      <c r="C80" s="3"/>
    </row>
    <row r="81" spans="2:3" x14ac:dyDescent="0.25">
      <c r="B81" s="3"/>
      <c r="C81" s="16" t="s">
        <v>103</v>
      </c>
    </row>
    <row r="82" spans="2:3" x14ac:dyDescent="0.25">
      <c r="B82" s="17" t="s">
        <v>104</v>
      </c>
      <c r="C82" s="18"/>
    </row>
  </sheetData>
  <sortState ref="A1:I84">
    <sortCondition descending="1" ref="H1"/>
  </sortState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>State University of Technology and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Sekim</dc:creator>
  <cp:lastModifiedBy>User</cp:lastModifiedBy>
  <cp:lastPrinted>2015-04-28T08:27:07Z</cp:lastPrinted>
  <dcterms:created xsi:type="dcterms:W3CDTF">2015-04-03T15:22:19Z</dcterms:created>
  <dcterms:modified xsi:type="dcterms:W3CDTF">2018-09-25T14:53:25Z</dcterms:modified>
</cp:coreProperties>
</file>